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bookViews>
    <workbookView xWindow="0" yWindow="0" windowWidth="20490" windowHeight="7605" activeTab="1"/>
  </bookViews>
  <sheets>
    <sheet name="Time Series" sheetId="1" r:id="rId1"/>
    <sheet name="Graphi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9" i="1" l="1"/>
  <c r="M30" i="1"/>
  <c r="O30" i="1"/>
  <c r="Q30" i="1"/>
  <c r="S30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30" i="1"/>
  <c r="T10" i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U9" i="1"/>
  <c r="T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9" i="1"/>
  <c r="R10" i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P9" i="1"/>
  <c r="Q9" i="1" s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N10" i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O9" i="1"/>
  <c r="N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9" i="1"/>
  <c r="L10" i="1"/>
  <c r="L11" i="1"/>
  <c r="L12" i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9" i="1"/>
  <c r="I10" i="1"/>
  <c r="P10" i="1" l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F29" i="1"/>
  <c r="I29" i="1"/>
  <c r="F9" i="1"/>
  <c r="C29" i="1"/>
  <c r="K10" i="1"/>
  <c r="K11" i="1"/>
  <c r="K12" i="1"/>
  <c r="K30" i="1" s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9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9" i="1"/>
  <c r="H30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0" i="1"/>
  <c r="F11" i="1"/>
  <c r="E30" i="1"/>
  <c r="E14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3" i="1"/>
  <c r="E12" i="1"/>
  <c r="E11" i="1"/>
  <c r="E10" i="1"/>
  <c r="E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9" i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<sst xmlns="http://schemas.openxmlformats.org/spreadsheetml/2006/main" count="33" uniqueCount="17">
  <si>
    <t>Month</t>
  </si>
  <si>
    <t>Diaper Consumption
(48-unit bags)</t>
  </si>
  <si>
    <t>Maternity Clinic</t>
  </si>
  <si>
    <t>Diaper Consumption Data</t>
  </si>
  <si>
    <t>Error</t>
  </si>
  <si>
    <t>Naïve forecast</t>
  </si>
  <si>
    <t>MSE</t>
  </si>
  <si>
    <t>Simple average forecast</t>
  </si>
  <si>
    <t>3 point moving average</t>
  </si>
  <si>
    <t>Actual</t>
  </si>
  <si>
    <t>S1</t>
  </si>
  <si>
    <t>S2</t>
  </si>
  <si>
    <t>S3</t>
  </si>
  <si>
    <t>S4</t>
  </si>
  <si>
    <t>S5</t>
  </si>
  <si>
    <t>Smoothing</t>
  </si>
  <si>
    <t>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</si>
</sst>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9" fontId="0" fillId="0" borderId="1" xfId="2" applyFont="1" applyFill="1" applyBorder="1"/>
    <xf numFmtId="9" fontId="0" fillId="0" borderId="1" xfId="2" applyFont="1" applyFill="1" applyBorder="1" applyAlignment="1">
      <alignment wrapText="1"/>
    </xf>
    <xf numFmtId="0" fontId="1" fillId="0" borderId="1" xfId="0" applyFont="1" applyFill="1" applyBorder="1"/>
    <xf numFmtId="9" fontId="1" fillId="0" borderId="1" xfId="2" applyFont="1" applyFill="1" applyBorder="1"/>
    <xf numFmtId="43" fontId="1" fillId="0" borderId="1" xfId="1" applyFont="1" applyFill="1" applyBorder="1"/>
    <xf numFmtId="164" fontId="0" fillId="0" borderId="1" xfId="1" applyNumberFormat="1" applyFont="1" applyFill="1" applyBorder="1"/>
    <xf numFmtId="164" fontId="0" fillId="0" borderId="1" xfId="1" applyNumberFormat="1" applyFont="1" applyFill="1" applyBorder="1" applyAlignment="1">
      <alignment wrapText="1"/>
    </xf>
    <xf numFmtId="164" fontId="1" fillId="0" borderId="1" xfId="1" applyNumberFormat="1" applyFont="1" applyFill="1" applyBorder="1"/>
    <xf numFmtId="43" fontId="0" fillId="0" borderId="1" xfId="1" applyFont="1" applyFill="1" applyBorder="1"/>
    <xf numFmtId="43" fontId="0" fillId="0" borderId="1" xfId="1" applyFont="1" applyFill="1" applyBorder="1" applyAlignment="1">
      <alignment wrapText="1"/>
    </xf>
    <xf numFmtId="43" fontId="1" fillId="0" borderId="2" xfId="1" applyFont="1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43" fontId="1" fillId="0" borderId="4" xfId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25</xdr:row>
      <xdr:rowOff>0</xdr:rowOff>
    </xdr:from>
    <xdr:to>
      <xdr:col>12</xdr:col>
      <xdr:colOff>447675</xdr:colOff>
      <xdr:row>49</xdr:row>
      <xdr:rowOff>171450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00"/>
          <a:ext cx="7153275" cy="474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"/>
  <sheetViews>
    <sheetView showGridLines="0" workbookViewId="0">
      <selection activeCell="U7" sqref="U7"/>
    </sheetView>
  </sheetViews>
  <sheetFormatPr defaultRowHeight="15" x14ac:dyDescent="0.25"/>
  <cols>
    <col min="1" max="1" width="9.85546875" style="2" customWidth="1"/>
    <col min="2" max="2" width="12.85546875" style="2" customWidth="1"/>
    <col min="3" max="3" width="9.140625" style="3"/>
    <col min="4" max="4" width="9.140625" style="8"/>
    <col min="5" max="5" width="10.5703125" style="16" bestFit="1" customWidth="1"/>
    <col min="6" max="6" width="9.140625" style="13"/>
    <col min="7" max="7" width="9.140625" style="8"/>
    <col min="8" max="8" width="10.5703125" style="16" bestFit="1" customWidth="1"/>
    <col min="9" max="9" width="9.140625" style="16"/>
    <col min="10" max="10" width="9.140625" style="8"/>
    <col min="11" max="11" width="10.5703125" style="16" bestFit="1" customWidth="1"/>
    <col min="12" max="12" width="9.140625" style="16"/>
    <col min="13" max="13" width="12" style="16" bestFit="1" customWidth="1"/>
    <col min="14" max="14" width="9.140625" style="16"/>
    <col min="15" max="15" width="12" style="16" bestFit="1" customWidth="1"/>
    <col min="16" max="16" width="9.140625" style="16"/>
    <col min="17" max="17" width="12" style="16" bestFit="1" customWidth="1"/>
    <col min="18" max="18" width="9.140625" style="16"/>
    <col min="19" max="19" width="12" style="16" bestFit="1" customWidth="1"/>
    <col min="20" max="20" width="9.140625" style="16"/>
    <col min="21" max="21" width="12" style="16" bestFit="1" customWidth="1"/>
    <col min="22" max="16384" width="9.140625" style="3"/>
  </cols>
  <sheetData>
    <row r="1" spans="1:21" ht="18.75" x14ac:dyDescent="0.3">
      <c r="A1" s="1" t="s">
        <v>2</v>
      </c>
    </row>
    <row r="2" spans="1:21" x14ac:dyDescent="0.25">
      <c r="A2" s="4" t="s">
        <v>3</v>
      </c>
    </row>
    <row r="3" spans="1:21" x14ac:dyDescent="0.25">
      <c r="L3" s="18" t="s">
        <v>15</v>
      </c>
      <c r="M3" s="19"/>
      <c r="N3" s="19"/>
      <c r="O3" s="19"/>
      <c r="P3" s="19"/>
      <c r="Q3" s="19"/>
      <c r="R3" s="19"/>
      <c r="S3" s="19"/>
      <c r="T3" s="19"/>
      <c r="U3" s="20"/>
    </row>
    <row r="4" spans="1:21" s="7" customFormat="1" ht="60" x14ac:dyDescent="0.25">
      <c r="A4" s="6" t="s">
        <v>0</v>
      </c>
      <c r="B4" s="6" t="s">
        <v>1</v>
      </c>
      <c r="C4" s="7" t="s">
        <v>5</v>
      </c>
      <c r="D4" s="9" t="s">
        <v>4</v>
      </c>
      <c r="E4" s="17" t="s">
        <v>6</v>
      </c>
      <c r="F4" s="14" t="s">
        <v>7</v>
      </c>
      <c r="G4" s="9" t="s">
        <v>4</v>
      </c>
      <c r="H4" s="17" t="s">
        <v>6</v>
      </c>
      <c r="I4" s="17" t="s">
        <v>8</v>
      </c>
      <c r="J4" s="9" t="s">
        <v>4</v>
      </c>
      <c r="K4" s="17" t="s">
        <v>6</v>
      </c>
      <c r="L4" s="17">
        <v>0.15</v>
      </c>
      <c r="M4" s="17" t="s">
        <v>6</v>
      </c>
      <c r="N4" s="17">
        <v>0.3</v>
      </c>
      <c r="O4" s="17" t="s">
        <v>6</v>
      </c>
      <c r="P4" s="17">
        <v>0.45</v>
      </c>
      <c r="Q4" s="17" t="s">
        <v>6</v>
      </c>
      <c r="R4" s="17">
        <v>0.6</v>
      </c>
      <c r="S4" s="17" t="s">
        <v>6</v>
      </c>
      <c r="T4" s="17">
        <v>0.75</v>
      </c>
      <c r="U4" s="17" t="s">
        <v>6</v>
      </c>
    </row>
    <row r="5" spans="1:21" x14ac:dyDescent="0.25">
      <c r="A5" s="2">
        <v>1</v>
      </c>
      <c r="B5" s="2">
        <v>163</v>
      </c>
    </row>
    <row r="6" spans="1:21" x14ac:dyDescent="0.25">
      <c r="A6" s="2">
        <f>A5+1</f>
        <v>2</v>
      </c>
      <c r="B6" s="2">
        <v>258</v>
      </c>
    </row>
    <row r="7" spans="1:21" x14ac:dyDescent="0.25">
      <c r="A7" s="2">
        <f t="shared" ref="A7:A28" si="0">A6+1</f>
        <v>3</v>
      </c>
      <c r="B7" s="2">
        <v>356</v>
      </c>
    </row>
    <row r="8" spans="1:21" x14ac:dyDescent="0.25">
      <c r="A8" s="2">
        <f t="shared" si="0"/>
        <v>4</v>
      </c>
      <c r="B8" s="2">
        <v>262</v>
      </c>
      <c r="L8" s="16">
        <v>292</v>
      </c>
      <c r="N8" s="16">
        <v>292</v>
      </c>
      <c r="P8" s="16">
        <v>292</v>
      </c>
      <c r="R8" s="16">
        <v>292</v>
      </c>
      <c r="T8" s="16">
        <v>292</v>
      </c>
    </row>
    <row r="9" spans="1:21" x14ac:dyDescent="0.25">
      <c r="A9" s="2">
        <f t="shared" si="0"/>
        <v>5</v>
      </c>
      <c r="B9" s="2">
        <v>300</v>
      </c>
      <c r="C9" s="3">
        <f>B8</f>
        <v>262</v>
      </c>
      <c r="D9" s="8">
        <f>(B9-C9)/B9</f>
        <v>0.12666666666666668</v>
      </c>
      <c r="E9" s="16">
        <f>(B9-C9)^2</f>
        <v>1444</v>
      </c>
      <c r="F9" s="13">
        <f>AVERAGE(B5:B8)</f>
        <v>259.75</v>
      </c>
      <c r="G9" s="8">
        <f>(B9-F9)/B9</f>
        <v>0.13416666666666666</v>
      </c>
      <c r="H9" s="16">
        <f>(B9-F9)^2</f>
        <v>1620.0625</v>
      </c>
      <c r="I9" s="16">
        <f>AVERAGE(B6:B8)</f>
        <v>292</v>
      </c>
      <c r="J9" s="8">
        <f>(B9-I9)/B9</f>
        <v>2.6666666666666668E-2</v>
      </c>
      <c r="K9" s="16">
        <f>(B9-I9)^2</f>
        <v>64</v>
      </c>
      <c r="L9" s="16">
        <f>((0.15*B9)+(0.85*L8))</f>
        <v>293.2</v>
      </c>
      <c r="M9" s="16">
        <f>(B9-L9)^2</f>
        <v>46.240000000000151</v>
      </c>
      <c r="N9" s="16">
        <f>((0.3*B9)+(0.7*N8))</f>
        <v>294.39999999999998</v>
      </c>
      <c r="O9" s="16">
        <f>(B9-N9)^2</f>
        <v>31.360000000000255</v>
      </c>
      <c r="P9" s="16">
        <f>((0.45*B9)+(0.55*P8))</f>
        <v>295.60000000000002</v>
      </c>
      <c r="Q9" s="16">
        <f>(B9-P9)^2</f>
        <v>19.3599999999998</v>
      </c>
      <c r="R9" s="16">
        <f>((0.6*B9)+(0.4*R8))</f>
        <v>296.8</v>
      </c>
      <c r="S9" s="16">
        <f>(B9-R9)^2</f>
        <v>10.239999999999927</v>
      </c>
      <c r="T9" s="16">
        <f>((0.75*B9)+(0.25*T8))</f>
        <v>298</v>
      </c>
      <c r="U9" s="16">
        <f>(B9-T9)^2</f>
        <v>4</v>
      </c>
    </row>
    <row r="10" spans="1:21" x14ac:dyDescent="0.25">
      <c r="A10" s="2">
        <f t="shared" si="0"/>
        <v>6</v>
      </c>
      <c r="B10" s="2">
        <v>339</v>
      </c>
      <c r="C10" s="3">
        <f t="shared" ref="C10:C29" si="1">B9</f>
        <v>300</v>
      </c>
      <c r="D10" s="8">
        <f t="shared" ref="D10:D28" si="2">(B10-C10)/B10</f>
        <v>0.11504424778761062</v>
      </c>
      <c r="E10" s="16">
        <f t="shared" ref="E10:E28" si="3">(B10-C10)^2</f>
        <v>1521</v>
      </c>
      <c r="F10" s="13">
        <f>AVERAGE(B5:B9)</f>
        <v>267.8</v>
      </c>
      <c r="G10" s="8">
        <f t="shared" ref="G10:G28" si="4">(B10-F10)/B10</f>
        <v>0.21002949852507372</v>
      </c>
      <c r="H10" s="16">
        <f t="shared" ref="H10:H28" si="5">(B10-F10)^2</f>
        <v>5069.4399999999987</v>
      </c>
      <c r="I10" s="16">
        <f>AVERAGE(B7:B9)</f>
        <v>306</v>
      </c>
      <c r="J10" s="8">
        <f t="shared" ref="J10:J28" si="6">(B10-I10)/B10</f>
        <v>9.7345132743362831E-2</v>
      </c>
      <c r="K10" s="16">
        <f t="shared" ref="K10:K28" si="7">(B10-I10)^2</f>
        <v>1089</v>
      </c>
      <c r="L10" s="16">
        <f t="shared" ref="L10:L29" si="8">((0.15*B10)+(0.85*L9))</f>
        <v>300.07</v>
      </c>
      <c r="M10" s="16">
        <f t="shared" ref="M10:M29" si="9">(B10-L10)^2</f>
        <v>1515.5449000000006</v>
      </c>
      <c r="N10" s="16">
        <f t="shared" ref="N10:N29" si="10">((0.3*B10)+(0.7*N9))</f>
        <v>307.77999999999997</v>
      </c>
      <c r="O10" s="16">
        <f t="shared" ref="O10:O29" si="11">(B10-N10)^2</f>
        <v>974.68840000000171</v>
      </c>
      <c r="P10" s="16">
        <f t="shared" ref="P10:P29" si="12">((0.45*B10)+(0.55*P9))</f>
        <v>315.13</v>
      </c>
      <c r="Q10" s="16">
        <f t="shared" ref="Q10:Q29" si="13">(B10-P10)^2</f>
        <v>569.77690000000018</v>
      </c>
      <c r="R10" s="16">
        <f t="shared" ref="R10:R29" si="14">((0.6*B10)+(0.4*R9))</f>
        <v>322.12</v>
      </c>
      <c r="S10" s="16">
        <f t="shared" ref="S10:S29" si="15">(B10-R10)^2</f>
        <v>284.93439999999987</v>
      </c>
      <c r="T10" s="16">
        <f t="shared" ref="T10:T29" si="16">((0.75*B10)+(0.25*T9))</f>
        <v>328.75</v>
      </c>
      <c r="U10" s="16">
        <f t="shared" ref="U10:U29" si="17">(B10-T10)^2</f>
        <v>105.0625</v>
      </c>
    </row>
    <row r="11" spans="1:21" x14ac:dyDescent="0.25">
      <c r="A11" s="2">
        <f t="shared" si="0"/>
        <v>7</v>
      </c>
      <c r="B11" s="2">
        <v>299</v>
      </c>
      <c r="C11" s="3">
        <f t="shared" si="1"/>
        <v>339</v>
      </c>
      <c r="D11" s="8">
        <f t="shared" si="2"/>
        <v>-0.13377926421404682</v>
      </c>
      <c r="E11" s="16">
        <f t="shared" si="3"/>
        <v>1600</v>
      </c>
      <c r="F11" s="13">
        <f>AVERAGE(B5:B10)</f>
        <v>279.66666666666669</v>
      </c>
      <c r="G11" s="8">
        <f t="shared" si="4"/>
        <v>6.4659977703455898E-2</v>
      </c>
      <c r="H11" s="16">
        <f t="shared" si="5"/>
        <v>373.77777777777703</v>
      </c>
      <c r="I11" s="16">
        <f t="shared" ref="I10:I29" si="18">AVERAGE(B8:B10)</f>
        <v>300.33333333333331</v>
      </c>
      <c r="J11" s="8">
        <f t="shared" si="6"/>
        <v>-4.4593088071348307E-3</v>
      </c>
      <c r="K11" s="16">
        <f t="shared" si="7"/>
        <v>1.7777777777777273</v>
      </c>
      <c r="L11" s="16">
        <f t="shared" si="8"/>
        <v>299.90949999999998</v>
      </c>
      <c r="M11" s="16">
        <f t="shared" si="9"/>
        <v>0.8271902499999636</v>
      </c>
      <c r="N11" s="16">
        <f t="shared" si="10"/>
        <v>305.14599999999996</v>
      </c>
      <c r="O11" s="16">
        <f t="shared" si="11"/>
        <v>37.773315999999483</v>
      </c>
      <c r="P11" s="16">
        <f t="shared" si="12"/>
        <v>307.87150000000003</v>
      </c>
      <c r="Q11" s="16">
        <f t="shared" si="13"/>
        <v>78.703512250000458</v>
      </c>
      <c r="R11" s="16">
        <f t="shared" si="14"/>
        <v>308.24800000000005</v>
      </c>
      <c r="S11" s="16">
        <f t="shared" si="15"/>
        <v>85.525504000000879</v>
      </c>
      <c r="T11" s="16">
        <f t="shared" si="16"/>
        <v>306.4375</v>
      </c>
      <c r="U11" s="16">
        <f t="shared" si="17"/>
        <v>55.31640625</v>
      </c>
    </row>
    <row r="12" spans="1:21" x14ac:dyDescent="0.25">
      <c r="A12" s="2">
        <f t="shared" si="0"/>
        <v>8</v>
      </c>
      <c r="B12" s="2">
        <v>293</v>
      </c>
      <c r="C12" s="3">
        <f t="shared" si="1"/>
        <v>299</v>
      </c>
      <c r="D12" s="8">
        <f t="shared" si="2"/>
        <v>-2.0477815699658702E-2</v>
      </c>
      <c r="E12" s="16">
        <f t="shared" si="3"/>
        <v>36</v>
      </c>
      <c r="F12" s="13">
        <f>AVERAGE(B5:B11)</f>
        <v>282.42857142857144</v>
      </c>
      <c r="G12" s="8">
        <f t="shared" si="4"/>
        <v>3.6079960994636708E-2</v>
      </c>
      <c r="H12" s="16">
        <f t="shared" si="5"/>
        <v>111.75510204081598</v>
      </c>
      <c r="I12" s="16">
        <f t="shared" si="18"/>
        <v>312.66666666666669</v>
      </c>
      <c r="J12" s="8">
        <f t="shared" si="6"/>
        <v>-6.7121729237770253E-2</v>
      </c>
      <c r="K12" s="16">
        <f t="shared" si="7"/>
        <v>386.77777777777851</v>
      </c>
      <c r="L12" s="16">
        <f t="shared" si="8"/>
        <v>298.87307499999997</v>
      </c>
      <c r="M12" s="16">
        <f t="shared" si="9"/>
        <v>34.493009955624665</v>
      </c>
      <c r="N12" s="16">
        <f t="shared" si="10"/>
        <v>301.50219999999996</v>
      </c>
      <c r="O12" s="16">
        <f t="shared" si="11"/>
        <v>72.287404839999311</v>
      </c>
      <c r="P12" s="16">
        <f t="shared" si="12"/>
        <v>301.17932500000006</v>
      </c>
      <c r="Q12" s="16">
        <f t="shared" si="13"/>
        <v>66.901357455626027</v>
      </c>
      <c r="R12" s="16">
        <f t="shared" si="14"/>
        <v>299.0992</v>
      </c>
      <c r="S12" s="16">
        <f t="shared" si="15"/>
        <v>37.200240639999954</v>
      </c>
      <c r="T12" s="16">
        <f t="shared" si="16"/>
        <v>296.359375</v>
      </c>
      <c r="U12" s="16">
        <f t="shared" si="17"/>
        <v>11.285400390625</v>
      </c>
    </row>
    <row r="13" spans="1:21" x14ac:dyDescent="0.25">
      <c r="A13" s="2">
        <f t="shared" si="0"/>
        <v>9</v>
      </c>
      <c r="B13" s="2">
        <v>360</v>
      </c>
      <c r="C13" s="3">
        <f t="shared" si="1"/>
        <v>293</v>
      </c>
      <c r="D13" s="8">
        <f t="shared" si="2"/>
        <v>0.18611111111111112</v>
      </c>
      <c r="E13" s="16">
        <f t="shared" si="3"/>
        <v>4489</v>
      </c>
      <c r="F13" s="13">
        <f>AVERAGE(B5:B12)</f>
        <v>283.75</v>
      </c>
      <c r="G13" s="8">
        <f t="shared" si="4"/>
        <v>0.21180555555555555</v>
      </c>
      <c r="H13" s="16">
        <f t="shared" si="5"/>
        <v>5814.0625</v>
      </c>
      <c r="I13" s="16">
        <f t="shared" si="18"/>
        <v>310.33333333333331</v>
      </c>
      <c r="J13" s="8">
        <f t="shared" si="6"/>
        <v>0.13796296296296301</v>
      </c>
      <c r="K13" s="16">
        <f t="shared" si="7"/>
        <v>2466.7777777777796</v>
      </c>
      <c r="L13" s="16">
        <f t="shared" si="8"/>
        <v>308.04211375</v>
      </c>
      <c r="M13" s="16">
        <f t="shared" si="9"/>
        <v>2699.6219435679391</v>
      </c>
      <c r="N13" s="16">
        <f t="shared" si="10"/>
        <v>319.05153999999993</v>
      </c>
      <c r="O13" s="16">
        <f t="shared" si="11"/>
        <v>1676.7763763716057</v>
      </c>
      <c r="P13" s="16">
        <f t="shared" si="12"/>
        <v>327.64862875000006</v>
      </c>
      <c r="Q13" s="16">
        <f t="shared" si="13"/>
        <v>1046.611221755323</v>
      </c>
      <c r="R13" s="16">
        <f t="shared" si="14"/>
        <v>335.63968</v>
      </c>
      <c r="S13" s="16">
        <f t="shared" si="15"/>
        <v>593.42519050240003</v>
      </c>
      <c r="T13" s="16">
        <f t="shared" si="16"/>
        <v>344.08984375</v>
      </c>
      <c r="U13" s="16">
        <f t="shared" si="17"/>
        <v>253.13307189941406</v>
      </c>
    </row>
    <row r="14" spans="1:21" x14ac:dyDescent="0.25">
      <c r="A14" s="2">
        <f t="shared" si="0"/>
        <v>10</v>
      </c>
      <c r="B14" s="2">
        <v>237</v>
      </c>
      <c r="C14" s="3">
        <f t="shared" si="1"/>
        <v>360</v>
      </c>
      <c r="D14" s="8">
        <f t="shared" si="2"/>
        <v>-0.51898734177215189</v>
      </c>
      <c r="E14" s="16">
        <f>(B14-C14)^2</f>
        <v>15129</v>
      </c>
      <c r="F14" s="13">
        <f>AVERAGE(B5:B13)</f>
        <v>292.22222222222223</v>
      </c>
      <c r="G14" s="8">
        <f t="shared" si="4"/>
        <v>-0.23300515705579</v>
      </c>
      <c r="H14" s="16">
        <f t="shared" si="5"/>
        <v>3049.4938271604947</v>
      </c>
      <c r="I14" s="16">
        <f t="shared" si="18"/>
        <v>317.33333333333331</v>
      </c>
      <c r="J14" s="8">
        <f t="shared" si="6"/>
        <v>-0.33895921237693383</v>
      </c>
      <c r="K14" s="16">
        <f t="shared" si="7"/>
        <v>6453.4444444444416</v>
      </c>
      <c r="L14" s="16">
        <f t="shared" si="8"/>
        <v>297.38579668749998</v>
      </c>
      <c r="M14" s="16">
        <f t="shared" si="9"/>
        <v>3646.4444415840831</v>
      </c>
      <c r="N14" s="16">
        <f t="shared" si="10"/>
        <v>294.43607799999995</v>
      </c>
      <c r="O14" s="16">
        <f t="shared" si="11"/>
        <v>3298.9030560220785</v>
      </c>
      <c r="P14" s="16">
        <f t="shared" si="12"/>
        <v>286.85674581250009</v>
      </c>
      <c r="Q14" s="16">
        <f t="shared" si="13"/>
        <v>2485.6951030122455</v>
      </c>
      <c r="R14" s="16">
        <f t="shared" si="14"/>
        <v>276.455872</v>
      </c>
      <c r="S14" s="16">
        <f t="shared" si="15"/>
        <v>1556.765835280384</v>
      </c>
      <c r="T14" s="16">
        <f t="shared" si="16"/>
        <v>263.7724609375</v>
      </c>
      <c r="U14" s="16">
        <f t="shared" si="17"/>
        <v>716.76466464996338</v>
      </c>
    </row>
    <row r="15" spans="1:21" x14ac:dyDescent="0.25">
      <c r="A15" s="2">
        <f t="shared" si="0"/>
        <v>11</v>
      </c>
      <c r="B15" s="2">
        <v>262</v>
      </c>
      <c r="C15" s="3">
        <f t="shared" si="1"/>
        <v>237</v>
      </c>
      <c r="D15" s="8">
        <f t="shared" si="2"/>
        <v>9.5419847328244281E-2</v>
      </c>
      <c r="E15" s="16">
        <f t="shared" si="3"/>
        <v>625</v>
      </c>
      <c r="F15" s="13">
        <f>AVERAGE(B5:B14)</f>
        <v>286.7</v>
      </c>
      <c r="G15" s="8">
        <f t="shared" si="4"/>
        <v>-9.4274809160305298E-2</v>
      </c>
      <c r="H15" s="16">
        <f t="shared" si="5"/>
        <v>610.08999999999946</v>
      </c>
      <c r="I15" s="16">
        <f t="shared" si="18"/>
        <v>296.66666666666669</v>
      </c>
      <c r="J15" s="8">
        <f t="shared" si="6"/>
        <v>-0.1323155216284988</v>
      </c>
      <c r="K15" s="16">
        <f t="shared" si="7"/>
        <v>1201.7777777777792</v>
      </c>
      <c r="L15" s="16">
        <f t="shared" si="8"/>
        <v>292.07792718437497</v>
      </c>
      <c r="M15" s="16">
        <f t="shared" si="9"/>
        <v>904.68170370856285</v>
      </c>
      <c r="N15" s="16">
        <f t="shared" si="10"/>
        <v>284.70525459999999</v>
      </c>
      <c r="O15" s="16">
        <f t="shared" si="11"/>
        <v>515.52858645082063</v>
      </c>
      <c r="P15" s="16">
        <f t="shared" si="12"/>
        <v>275.67121019687511</v>
      </c>
      <c r="Q15" s="16">
        <f t="shared" si="13"/>
        <v>186.90198824714193</v>
      </c>
      <c r="R15" s="16">
        <f t="shared" si="14"/>
        <v>267.78234880000002</v>
      </c>
      <c r="S15" s="16">
        <f t="shared" si="15"/>
        <v>33.435557644861703</v>
      </c>
      <c r="T15" s="16">
        <f t="shared" si="16"/>
        <v>262.443115234375</v>
      </c>
      <c r="U15" s="16">
        <f t="shared" si="17"/>
        <v>0.19635111093521118</v>
      </c>
    </row>
    <row r="16" spans="1:21" x14ac:dyDescent="0.25">
      <c r="A16" s="2">
        <f t="shared" si="0"/>
        <v>12</v>
      </c>
      <c r="B16" s="2">
        <v>340</v>
      </c>
      <c r="C16" s="3">
        <f t="shared" si="1"/>
        <v>262</v>
      </c>
      <c r="D16" s="8">
        <f t="shared" si="2"/>
        <v>0.22941176470588234</v>
      </c>
      <c r="E16" s="16">
        <f t="shared" si="3"/>
        <v>6084</v>
      </c>
      <c r="F16" s="13">
        <f>AVERAGE(B5:B15)</f>
        <v>284.45454545454544</v>
      </c>
      <c r="G16" s="8">
        <f t="shared" si="4"/>
        <v>0.1633689839572193</v>
      </c>
      <c r="H16" s="16">
        <f t="shared" si="5"/>
        <v>3085.2975206611586</v>
      </c>
      <c r="I16" s="16">
        <f t="shared" si="18"/>
        <v>286.33333333333331</v>
      </c>
      <c r="J16" s="8">
        <f t="shared" si="6"/>
        <v>0.15784313725490201</v>
      </c>
      <c r="K16" s="16">
        <f t="shared" si="7"/>
        <v>2880.1111111111131</v>
      </c>
      <c r="L16" s="16">
        <f t="shared" si="8"/>
        <v>299.26623810671873</v>
      </c>
      <c r="M16" s="16">
        <f t="shared" si="9"/>
        <v>1659.2393579785332</v>
      </c>
      <c r="N16" s="16">
        <f t="shared" si="10"/>
        <v>301.29367821999995</v>
      </c>
      <c r="O16" s="16">
        <f t="shared" si="11"/>
        <v>1498.1793457369065</v>
      </c>
      <c r="P16" s="16">
        <f t="shared" si="12"/>
        <v>304.61916560828132</v>
      </c>
      <c r="Q16" s="16">
        <f t="shared" si="13"/>
        <v>1251.8034422542232</v>
      </c>
      <c r="R16" s="16">
        <f t="shared" si="14"/>
        <v>311.11293952</v>
      </c>
      <c r="S16" s="16">
        <f t="shared" si="15"/>
        <v>834.46226317517801</v>
      </c>
      <c r="T16" s="16">
        <f t="shared" si="16"/>
        <v>320.61077880859375</v>
      </c>
      <c r="U16" s="16">
        <f t="shared" si="17"/>
        <v>375.9418984092772</v>
      </c>
    </row>
    <row r="17" spans="1:21" x14ac:dyDescent="0.25">
      <c r="A17" s="2">
        <f t="shared" si="0"/>
        <v>13</v>
      </c>
      <c r="B17" s="2">
        <v>411</v>
      </c>
      <c r="C17" s="3">
        <f t="shared" si="1"/>
        <v>340</v>
      </c>
      <c r="D17" s="8">
        <f t="shared" si="2"/>
        <v>0.17274939172749393</v>
      </c>
      <c r="E17" s="16">
        <f t="shared" si="3"/>
        <v>5041</v>
      </c>
      <c r="F17" s="13">
        <f>AVERAGE(B5:B16)</f>
        <v>289.08333333333331</v>
      </c>
      <c r="G17" s="8">
        <f t="shared" si="4"/>
        <v>0.29663422546634233</v>
      </c>
      <c r="H17" s="16">
        <f t="shared" si="5"/>
        <v>14863.673611111115</v>
      </c>
      <c r="I17" s="16">
        <f t="shared" si="18"/>
        <v>279.66666666666669</v>
      </c>
      <c r="J17" s="8">
        <f t="shared" si="6"/>
        <v>0.31954582319545821</v>
      </c>
      <c r="K17" s="16">
        <f t="shared" si="7"/>
        <v>17248.444444444438</v>
      </c>
      <c r="L17" s="16">
        <f t="shared" si="8"/>
        <v>316.0263023907109</v>
      </c>
      <c r="M17" s="16">
        <f t="shared" si="9"/>
        <v>9020.0032375806877</v>
      </c>
      <c r="N17" s="16">
        <f t="shared" si="10"/>
        <v>334.20557475399994</v>
      </c>
      <c r="O17" s="16">
        <f t="shared" si="11"/>
        <v>5897.3837488634917</v>
      </c>
      <c r="P17" s="16">
        <f t="shared" si="12"/>
        <v>352.49054108455476</v>
      </c>
      <c r="Q17" s="16">
        <f t="shared" si="13"/>
        <v>3423.3567825781743</v>
      </c>
      <c r="R17" s="16">
        <f t="shared" si="14"/>
        <v>371.04517580800001</v>
      </c>
      <c r="S17" s="16">
        <f t="shared" si="15"/>
        <v>1596.3879762136276</v>
      </c>
      <c r="T17" s="16">
        <f t="shared" si="16"/>
        <v>388.40269470214844</v>
      </c>
      <c r="U17" s="16">
        <f t="shared" si="17"/>
        <v>510.63820672431029</v>
      </c>
    </row>
    <row r="18" spans="1:21" x14ac:dyDescent="0.25">
      <c r="A18" s="2">
        <f t="shared" si="0"/>
        <v>14</v>
      </c>
      <c r="B18" s="2">
        <v>296</v>
      </c>
      <c r="C18" s="3">
        <f t="shared" si="1"/>
        <v>411</v>
      </c>
      <c r="D18" s="8">
        <f t="shared" si="2"/>
        <v>-0.38851351351351349</v>
      </c>
      <c r="E18" s="16">
        <f t="shared" si="3"/>
        <v>13225</v>
      </c>
      <c r="F18" s="13">
        <f>AVERAGE(B5:B17)</f>
        <v>298.46153846153845</v>
      </c>
      <c r="G18" s="8">
        <f t="shared" si="4"/>
        <v>-8.316008316008287E-3</v>
      </c>
      <c r="H18" s="16">
        <f t="shared" si="5"/>
        <v>6.0591715976330933</v>
      </c>
      <c r="I18" s="16">
        <f t="shared" si="18"/>
        <v>337.66666666666669</v>
      </c>
      <c r="J18" s="8">
        <f t="shared" si="6"/>
        <v>-0.14076576576576583</v>
      </c>
      <c r="K18" s="16">
        <f t="shared" si="7"/>
        <v>1736.1111111111127</v>
      </c>
      <c r="L18" s="16">
        <f t="shared" si="8"/>
        <v>313.02235703210425</v>
      </c>
      <c r="M18" s="16">
        <f t="shared" si="9"/>
        <v>289.7606389284291</v>
      </c>
      <c r="N18" s="16">
        <f t="shared" si="10"/>
        <v>322.74390232779996</v>
      </c>
      <c r="O18" s="16">
        <f t="shared" si="11"/>
        <v>715.23631171890406</v>
      </c>
      <c r="P18" s="16">
        <f t="shared" si="12"/>
        <v>327.06979759650517</v>
      </c>
      <c r="Q18" s="16">
        <f t="shared" si="13"/>
        <v>965.3323226877983</v>
      </c>
      <c r="R18" s="16">
        <f t="shared" si="14"/>
        <v>326.01807032319999</v>
      </c>
      <c r="S18" s="16">
        <f t="shared" si="15"/>
        <v>901.08454592858016</v>
      </c>
      <c r="T18" s="16">
        <f t="shared" si="16"/>
        <v>319.10067367553711</v>
      </c>
      <c r="U18" s="16">
        <f t="shared" si="17"/>
        <v>533.64112426365318</v>
      </c>
    </row>
    <row r="19" spans="1:21" x14ac:dyDescent="0.25">
      <c r="A19" s="2">
        <f t="shared" si="0"/>
        <v>15</v>
      </c>
      <c r="B19" s="2">
        <v>486</v>
      </c>
      <c r="C19" s="3">
        <f t="shared" si="1"/>
        <v>296</v>
      </c>
      <c r="D19" s="8">
        <f t="shared" si="2"/>
        <v>0.39094650205761317</v>
      </c>
      <c r="E19" s="16">
        <f t="shared" si="3"/>
        <v>36100</v>
      </c>
      <c r="F19" s="13">
        <f>AVERAGE(B5:B18)</f>
        <v>298.28571428571428</v>
      </c>
      <c r="G19" s="8">
        <f t="shared" si="4"/>
        <v>0.38624338624338628</v>
      </c>
      <c r="H19" s="16">
        <f t="shared" si="5"/>
        <v>35236.65306122449</v>
      </c>
      <c r="I19" s="16">
        <f t="shared" si="18"/>
        <v>349</v>
      </c>
      <c r="J19" s="8">
        <f t="shared" si="6"/>
        <v>0.28189300411522633</v>
      </c>
      <c r="K19" s="16">
        <f t="shared" si="7"/>
        <v>18769</v>
      </c>
      <c r="L19" s="16">
        <f t="shared" si="8"/>
        <v>338.9690034772886</v>
      </c>
      <c r="M19" s="16">
        <f t="shared" si="9"/>
        <v>21618.113938461574</v>
      </c>
      <c r="N19" s="16">
        <f t="shared" si="10"/>
        <v>371.72073162945992</v>
      </c>
      <c r="O19" s="16">
        <f t="shared" si="11"/>
        <v>13059.751179305922</v>
      </c>
      <c r="P19" s="16">
        <f t="shared" si="12"/>
        <v>398.58838867807788</v>
      </c>
      <c r="Q19" s="16">
        <f t="shared" si="13"/>
        <v>7640.7897938947835</v>
      </c>
      <c r="R19" s="16">
        <f t="shared" si="14"/>
        <v>422.00722812927995</v>
      </c>
      <c r="S19" s="16">
        <f t="shared" si="15"/>
        <v>4095.0748516980193</v>
      </c>
      <c r="T19" s="16">
        <f t="shared" si="16"/>
        <v>444.27516841888428</v>
      </c>
      <c r="U19" s="16">
        <f t="shared" si="17"/>
        <v>1740.961570472472</v>
      </c>
    </row>
    <row r="20" spans="1:21" x14ac:dyDescent="0.25">
      <c r="A20" s="2">
        <f t="shared" si="0"/>
        <v>16</v>
      </c>
      <c r="B20" s="2">
        <v>317</v>
      </c>
      <c r="C20" s="3">
        <f t="shared" si="1"/>
        <v>486</v>
      </c>
      <c r="D20" s="8">
        <f t="shared" si="2"/>
        <v>-0.53312302839116721</v>
      </c>
      <c r="E20" s="16">
        <f t="shared" si="3"/>
        <v>28561</v>
      </c>
      <c r="F20" s="13">
        <f>AVERAGE(B5:B19)</f>
        <v>310.8</v>
      </c>
      <c r="G20" s="8">
        <f t="shared" si="4"/>
        <v>1.9558359621451069E-2</v>
      </c>
      <c r="H20" s="16">
        <f t="shared" si="5"/>
        <v>38.439999999999856</v>
      </c>
      <c r="I20" s="16">
        <f t="shared" si="18"/>
        <v>397.66666666666669</v>
      </c>
      <c r="J20" s="8">
        <f t="shared" si="6"/>
        <v>-0.25446898002103058</v>
      </c>
      <c r="K20" s="16">
        <f t="shared" si="7"/>
        <v>6507.111111111114</v>
      </c>
      <c r="L20" s="16">
        <f t="shared" si="8"/>
        <v>335.67365295569533</v>
      </c>
      <c r="M20" s="16">
        <f t="shared" si="9"/>
        <v>348.70531470974896</v>
      </c>
      <c r="N20" s="16">
        <f t="shared" si="10"/>
        <v>355.30451214062191</v>
      </c>
      <c r="O20" s="16">
        <f t="shared" si="11"/>
        <v>1467.2356503310514</v>
      </c>
      <c r="P20" s="16">
        <f t="shared" si="12"/>
        <v>361.87361377294286</v>
      </c>
      <c r="Q20" s="16">
        <f t="shared" si="13"/>
        <v>2013.6412130432473</v>
      </c>
      <c r="R20" s="16">
        <f t="shared" si="14"/>
        <v>359.00289125171196</v>
      </c>
      <c r="S20" s="16">
        <f t="shared" si="15"/>
        <v>1764.242873503141</v>
      </c>
      <c r="T20" s="16">
        <f t="shared" si="16"/>
        <v>348.81879210472107</v>
      </c>
      <c r="U20" s="16">
        <f t="shared" si="17"/>
        <v>1012.4355310034598</v>
      </c>
    </row>
    <row r="21" spans="1:21" x14ac:dyDescent="0.25">
      <c r="A21" s="2">
        <f t="shared" si="0"/>
        <v>17</v>
      </c>
      <c r="B21" s="2">
        <v>443</v>
      </c>
      <c r="C21" s="3">
        <f t="shared" si="1"/>
        <v>317</v>
      </c>
      <c r="D21" s="8">
        <f t="shared" si="2"/>
        <v>0.28442437923250563</v>
      </c>
      <c r="E21" s="16">
        <f t="shared" si="3"/>
        <v>15876</v>
      </c>
      <c r="F21" s="13">
        <f>AVERAGE(B5:B20)</f>
        <v>311.1875</v>
      </c>
      <c r="G21" s="8">
        <f t="shared" si="4"/>
        <v>0.29754514672686228</v>
      </c>
      <c r="H21" s="16">
        <f t="shared" si="5"/>
        <v>17374.53515625</v>
      </c>
      <c r="I21" s="16">
        <f t="shared" si="18"/>
        <v>366.33333333333331</v>
      </c>
      <c r="J21" s="8">
        <f t="shared" si="6"/>
        <v>0.17306245297215955</v>
      </c>
      <c r="K21" s="16">
        <f t="shared" si="7"/>
        <v>5877.777777777781</v>
      </c>
      <c r="L21" s="16">
        <f t="shared" si="8"/>
        <v>351.77260501234099</v>
      </c>
      <c r="M21" s="16">
        <f t="shared" si="9"/>
        <v>8322.4375962343529</v>
      </c>
      <c r="N21" s="16">
        <f t="shared" si="10"/>
        <v>381.61315849843533</v>
      </c>
      <c r="O21" s="16">
        <f t="shared" si="11"/>
        <v>3768.3443095382231</v>
      </c>
      <c r="P21" s="16">
        <f t="shared" si="12"/>
        <v>398.38048757511859</v>
      </c>
      <c r="Q21" s="16">
        <f t="shared" si="13"/>
        <v>1990.9008890341463</v>
      </c>
      <c r="R21" s="16">
        <f t="shared" si="14"/>
        <v>409.40115650068481</v>
      </c>
      <c r="S21" s="16">
        <f t="shared" si="15"/>
        <v>1128.8822844914748</v>
      </c>
      <c r="T21" s="16">
        <f t="shared" si="16"/>
        <v>419.45469802618027</v>
      </c>
      <c r="U21" s="16">
        <f t="shared" si="17"/>
        <v>554.38124503835945</v>
      </c>
    </row>
    <row r="22" spans="1:21" x14ac:dyDescent="0.25">
      <c r="A22" s="2">
        <f t="shared" si="0"/>
        <v>18</v>
      </c>
      <c r="B22" s="2">
        <v>449</v>
      </c>
      <c r="C22" s="3">
        <f t="shared" si="1"/>
        <v>443</v>
      </c>
      <c r="D22" s="8">
        <f t="shared" si="2"/>
        <v>1.3363028953229399E-2</v>
      </c>
      <c r="E22" s="16">
        <f t="shared" si="3"/>
        <v>36</v>
      </c>
      <c r="F22" s="13">
        <f>AVERAGE(B5:B21)</f>
        <v>318.94117647058823</v>
      </c>
      <c r="G22" s="8">
        <f t="shared" si="4"/>
        <v>0.28966330407441376</v>
      </c>
      <c r="H22" s="16">
        <f t="shared" si="5"/>
        <v>16915.297577854672</v>
      </c>
      <c r="I22" s="16">
        <f t="shared" si="18"/>
        <v>415.33333333333331</v>
      </c>
      <c r="J22" s="8">
        <f t="shared" si="6"/>
        <v>7.4981440237565006E-2</v>
      </c>
      <c r="K22" s="16">
        <f t="shared" si="7"/>
        <v>1133.4444444444457</v>
      </c>
      <c r="L22" s="16">
        <f t="shared" si="8"/>
        <v>366.35671426048987</v>
      </c>
      <c r="M22" s="16">
        <f t="shared" si="9"/>
        <v>6829.912677822319</v>
      </c>
      <c r="N22" s="16">
        <f t="shared" si="10"/>
        <v>401.82921094890469</v>
      </c>
      <c r="O22" s="16">
        <f t="shared" si="11"/>
        <v>2225.0833397029332</v>
      </c>
      <c r="P22" s="16">
        <f t="shared" si="12"/>
        <v>421.15926816631526</v>
      </c>
      <c r="Q22" s="16">
        <f t="shared" si="13"/>
        <v>775.10634903514699</v>
      </c>
      <c r="R22" s="16">
        <f t="shared" si="14"/>
        <v>433.16046260027395</v>
      </c>
      <c r="S22" s="16">
        <f t="shared" si="15"/>
        <v>250.89094503732042</v>
      </c>
      <c r="T22" s="16">
        <f t="shared" si="16"/>
        <v>441.61367450654507</v>
      </c>
      <c r="U22" s="16">
        <f t="shared" si="17"/>
        <v>54.557804295262265</v>
      </c>
    </row>
    <row r="23" spans="1:21" x14ac:dyDescent="0.25">
      <c r="A23" s="2">
        <f t="shared" si="0"/>
        <v>19</v>
      </c>
      <c r="B23" s="2">
        <v>414</v>
      </c>
      <c r="C23" s="3">
        <f t="shared" si="1"/>
        <v>449</v>
      </c>
      <c r="D23" s="8">
        <f t="shared" si="2"/>
        <v>-8.4541062801932368E-2</v>
      </c>
      <c r="E23" s="16">
        <f t="shared" si="3"/>
        <v>1225</v>
      </c>
      <c r="F23" s="13">
        <f>AVERAGE(B5:B22)</f>
        <v>326.16666666666669</v>
      </c>
      <c r="G23" s="8">
        <f t="shared" si="4"/>
        <v>0.21215780998389688</v>
      </c>
      <c r="H23" s="16">
        <f t="shared" si="5"/>
        <v>7714.6944444444407</v>
      </c>
      <c r="I23" s="16">
        <f t="shared" si="18"/>
        <v>403</v>
      </c>
      <c r="J23" s="8">
        <f t="shared" si="6"/>
        <v>2.6570048309178744E-2</v>
      </c>
      <c r="K23" s="16">
        <f t="shared" si="7"/>
        <v>121</v>
      </c>
      <c r="L23" s="16">
        <f t="shared" si="8"/>
        <v>373.50320712141638</v>
      </c>
      <c r="M23" s="16">
        <f t="shared" si="9"/>
        <v>1639.9902334509009</v>
      </c>
      <c r="N23" s="16">
        <f t="shared" si="10"/>
        <v>405.48044766423322</v>
      </c>
      <c r="O23" s="16">
        <f t="shared" si="11"/>
        <v>72.582772001869117</v>
      </c>
      <c r="P23" s="16">
        <f t="shared" si="12"/>
        <v>417.93759749147341</v>
      </c>
      <c r="Q23" s="16">
        <f t="shared" si="13"/>
        <v>15.504674004857703</v>
      </c>
      <c r="R23" s="16">
        <f t="shared" si="14"/>
        <v>421.6641850401096</v>
      </c>
      <c r="S23" s="16">
        <f t="shared" si="15"/>
        <v>58.739732329039803</v>
      </c>
      <c r="T23" s="16">
        <f t="shared" si="16"/>
        <v>420.90341862663627</v>
      </c>
      <c r="U23" s="16">
        <f t="shared" si="17"/>
        <v>47.657188734588559</v>
      </c>
    </row>
    <row r="24" spans="1:21" x14ac:dyDescent="0.25">
      <c r="A24" s="2">
        <f t="shared" si="0"/>
        <v>20</v>
      </c>
      <c r="B24" s="2">
        <v>424</v>
      </c>
      <c r="C24" s="3">
        <f t="shared" si="1"/>
        <v>414</v>
      </c>
      <c r="D24" s="8">
        <f t="shared" si="2"/>
        <v>2.358490566037736E-2</v>
      </c>
      <c r="E24" s="16">
        <f t="shared" si="3"/>
        <v>100</v>
      </c>
      <c r="F24" s="13">
        <f>AVERAGE(B5:B23)</f>
        <v>330.78947368421052</v>
      </c>
      <c r="G24" s="8">
        <f t="shared" si="4"/>
        <v>0.2198361469712016</v>
      </c>
      <c r="H24" s="16">
        <f t="shared" si="5"/>
        <v>8688.2022160664837</v>
      </c>
      <c r="I24" s="16">
        <f t="shared" si="18"/>
        <v>435.33333333333331</v>
      </c>
      <c r="J24" s="8">
        <f t="shared" si="6"/>
        <v>-2.6729559748427629E-2</v>
      </c>
      <c r="K24" s="16">
        <f t="shared" si="7"/>
        <v>128.444444444444</v>
      </c>
      <c r="L24" s="16">
        <f t="shared" si="8"/>
        <v>381.07772605320395</v>
      </c>
      <c r="M24" s="16">
        <f t="shared" si="9"/>
        <v>1842.3216007638073</v>
      </c>
      <c r="N24" s="16">
        <f t="shared" si="10"/>
        <v>411.03631336496323</v>
      </c>
      <c r="O24" s="16">
        <f t="shared" si="11"/>
        <v>168.05717117143087</v>
      </c>
      <c r="P24" s="16">
        <f t="shared" si="12"/>
        <v>420.66567862031042</v>
      </c>
      <c r="Q24" s="16">
        <f t="shared" si="13"/>
        <v>11.117699063055051</v>
      </c>
      <c r="R24" s="16">
        <f t="shared" si="14"/>
        <v>423.06567401604383</v>
      </c>
      <c r="S24" s="16">
        <f t="shared" si="15"/>
        <v>0.87296504429566724</v>
      </c>
      <c r="T24" s="16">
        <f t="shared" si="16"/>
        <v>423.22585465665907</v>
      </c>
      <c r="U24" s="16">
        <f t="shared" si="17"/>
        <v>0.59930101261645152</v>
      </c>
    </row>
    <row r="25" spans="1:21" x14ac:dyDescent="0.25">
      <c r="A25" s="2">
        <f t="shared" si="0"/>
        <v>21</v>
      </c>
      <c r="B25" s="2">
        <v>561</v>
      </c>
      <c r="C25" s="3">
        <f t="shared" si="1"/>
        <v>424</v>
      </c>
      <c r="D25" s="8">
        <f t="shared" si="2"/>
        <v>0.24420677361853832</v>
      </c>
      <c r="E25" s="16">
        <f t="shared" si="3"/>
        <v>18769</v>
      </c>
      <c r="F25" s="13">
        <f>AVERAGE(B5:B24)</f>
        <v>335.45</v>
      </c>
      <c r="G25" s="8">
        <f t="shared" si="4"/>
        <v>0.40204991087344033</v>
      </c>
      <c r="H25" s="16">
        <f t="shared" si="5"/>
        <v>50872.802500000005</v>
      </c>
      <c r="I25" s="16">
        <f t="shared" si="18"/>
        <v>429</v>
      </c>
      <c r="J25" s="8">
        <f t="shared" si="6"/>
        <v>0.23529411764705882</v>
      </c>
      <c r="K25" s="16">
        <f t="shared" si="7"/>
        <v>17424</v>
      </c>
      <c r="L25" s="16">
        <f t="shared" si="8"/>
        <v>408.06606714522331</v>
      </c>
      <c r="M25" s="16">
        <f t="shared" si="9"/>
        <v>23388.787818429344</v>
      </c>
      <c r="N25" s="16">
        <f t="shared" si="10"/>
        <v>456.02541935547424</v>
      </c>
      <c r="O25" s="16">
        <f t="shared" si="11"/>
        <v>11019.662581494042</v>
      </c>
      <c r="P25" s="16">
        <f t="shared" si="12"/>
        <v>483.81612324117077</v>
      </c>
      <c r="Q25" s="16">
        <f t="shared" si="13"/>
        <v>5957.3508315221388</v>
      </c>
      <c r="R25" s="16">
        <f t="shared" si="14"/>
        <v>505.8262696064175</v>
      </c>
      <c r="S25" s="16">
        <f t="shared" si="15"/>
        <v>3044.1405255437298</v>
      </c>
      <c r="T25" s="16">
        <f t="shared" si="16"/>
        <v>526.55646366416477</v>
      </c>
      <c r="U25" s="16">
        <f t="shared" si="17"/>
        <v>1186.3571953180019</v>
      </c>
    </row>
    <row r="26" spans="1:21" x14ac:dyDescent="0.25">
      <c r="A26" s="2">
        <f t="shared" si="0"/>
        <v>22</v>
      </c>
      <c r="B26" s="2">
        <v>576</v>
      </c>
      <c r="C26" s="3">
        <f t="shared" si="1"/>
        <v>561</v>
      </c>
      <c r="D26" s="8">
        <f t="shared" si="2"/>
        <v>2.6041666666666668E-2</v>
      </c>
      <c r="E26" s="16">
        <f t="shared" si="3"/>
        <v>225</v>
      </c>
      <c r="F26" s="13">
        <f>AVERAGE(B5:B25)</f>
        <v>346.1904761904762</v>
      </c>
      <c r="G26" s="8">
        <f t="shared" si="4"/>
        <v>0.39897486772486768</v>
      </c>
      <c r="H26" s="16">
        <f t="shared" si="5"/>
        <v>52812.417233560082</v>
      </c>
      <c r="I26" s="16">
        <f t="shared" si="18"/>
        <v>466.33333333333331</v>
      </c>
      <c r="J26" s="8">
        <f t="shared" si="6"/>
        <v>0.19039351851851855</v>
      </c>
      <c r="K26" s="16">
        <f t="shared" si="7"/>
        <v>12026.777777777783</v>
      </c>
      <c r="L26" s="16">
        <f t="shared" si="8"/>
        <v>433.25615707343979</v>
      </c>
      <c r="M26" s="16">
        <f t="shared" si="9"/>
        <v>20375.804693442493</v>
      </c>
      <c r="N26" s="16">
        <f t="shared" si="10"/>
        <v>492.01779354883195</v>
      </c>
      <c r="O26" s="16">
        <f t="shared" si="11"/>
        <v>7053.0110004066128</v>
      </c>
      <c r="P26" s="16">
        <f t="shared" si="12"/>
        <v>525.29886778264392</v>
      </c>
      <c r="Q26" s="16">
        <f t="shared" si="13"/>
        <v>2570.6048081218223</v>
      </c>
      <c r="R26" s="16">
        <f t="shared" si="14"/>
        <v>547.93050784256695</v>
      </c>
      <c r="S26" s="16">
        <f t="shared" si="15"/>
        <v>787.89638997619534</v>
      </c>
      <c r="T26" s="16">
        <f t="shared" si="16"/>
        <v>563.63911591604119</v>
      </c>
      <c r="U26" s="16">
        <f t="shared" si="17"/>
        <v>152.7914553370662</v>
      </c>
    </row>
    <row r="27" spans="1:21" x14ac:dyDescent="0.25">
      <c r="A27" s="2">
        <f t="shared" si="0"/>
        <v>23</v>
      </c>
      <c r="B27" s="2">
        <v>622</v>
      </c>
      <c r="C27" s="3">
        <f t="shared" si="1"/>
        <v>576</v>
      </c>
      <c r="D27" s="8">
        <f t="shared" si="2"/>
        <v>7.3954983922829579E-2</v>
      </c>
      <c r="E27" s="16">
        <f t="shared" si="3"/>
        <v>2116</v>
      </c>
      <c r="F27" s="13">
        <f>AVERAGE(B5:B26)</f>
        <v>356.63636363636363</v>
      </c>
      <c r="G27" s="8">
        <f t="shared" si="4"/>
        <v>0.42662964045600704</v>
      </c>
      <c r="H27" s="16">
        <f t="shared" si="5"/>
        <v>70417.859504132241</v>
      </c>
      <c r="I27" s="16">
        <f t="shared" si="18"/>
        <v>520.33333333333337</v>
      </c>
      <c r="J27" s="8">
        <f t="shared" si="6"/>
        <v>0.16345123258306532</v>
      </c>
      <c r="K27" s="16">
        <f t="shared" si="7"/>
        <v>10336.111111111104</v>
      </c>
      <c r="L27" s="16">
        <f t="shared" si="8"/>
        <v>461.56773351242384</v>
      </c>
      <c r="M27" s="16">
        <f t="shared" si="9"/>
        <v>25738.512130340652</v>
      </c>
      <c r="N27" s="16">
        <f t="shared" si="10"/>
        <v>531.01245548418228</v>
      </c>
      <c r="O27" s="16">
        <f t="shared" si="11"/>
        <v>8278.7332570179115</v>
      </c>
      <c r="P27" s="16">
        <f t="shared" si="12"/>
        <v>568.81437728045421</v>
      </c>
      <c r="Q27" s="16">
        <f t="shared" si="13"/>
        <v>2828.7104640658654</v>
      </c>
      <c r="R27" s="16">
        <f t="shared" si="14"/>
        <v>592.37220313702676</v>
      </c>
      <c r="S27" s="16">
        <f t="shared" si="15"/>
        <v>877.80634695360709</v>
      </c>
      <c r="T27" s="16">
        <f t="shared" si="16"/>
        <v>607.4097789790103</v>
      </c>
      <c r="U27" s="16">
        <f t="shared" si="17"/>
        <v>212.87454944132978</v>
      </c>
    </row>
    <row r="28" spans="1:21" x14ac:dyDescent="0.25">
      <c r="A28" s="2">
        <f t="shared" si="0"/>
        <v>24</v>
      </c>
      <c r="B28" s="2">
        <v>547</v>
      </c>
      <c r="C28" s="3">
        <f t="shared" si="1"/>
        <v>622</v>
      </c>
      <c r="D28" s="8">
        <f t="shared" si="2"/>
        <v>-0.13711151736745886</v>
      </c>
      <c r="E28" s="16">
        <f t="shared" si="3"/>
        <v>5625</v>
      </c>
      <c r="F28" s="13">
        <f>AVERAGE(B5:B27)</f>
        <v>368.17391304347825</v>
      </c>
      <c r="G28" s="8">
        <f t="shared" si="4"/>
        <v>0.32692154836658455</v>
      </c>
      <c r="H28" s="16">
        <f t="shared" si="5"/>
        <v>31978.769376181477</v>
      </c>
      <c r="I28" s="16">
        <f t="shared" si="18"/>
        <v>586.33333333333337</v>
      </c>
      <c r="J28" s="8">
        <f t="shared" si="6"/>
        <v>-7.1907373552711831E-2</v>
      </c>
      <c r="K28" s="16">
        <f t="shared" si="7"/>
        <v>1547.111111111114</v>
      </c>
      <c r="L28" s="16">
        <f t="shared" si="8"/>
        <v>474.38257348556027</v>
      </c>
      <c r="M28" s="16">
        <f t="shared" si="9"/>
        <v>5273.2906335800544</v>
      </c>
      <c r="N28" s="16">
        <f t="shared" si="10"/>
        <v>535.80871883892758</v>
      </c>
      <c r="O28" s="16">
        <f t="shared" si="11"/>
        <v>125.24477402617455</v>
      </c>
      <c r="P28" s="16">
        <f t="shared" si="12"/>
        <v>558.99790750424984</v>
      </c>
      <c r="Q28" s="16">
        <f t="shared" si="13"/>
        <v>143.94978448053459</v>
      </c>
      <c r="R28" s="16">
        <f t="shared" si="14"/>
        <v>565.1488812548107</v>
      </c>
      <c r="S28" s="16">
        <f t="shared" si="15"/>
        <v>329.38189080121936</v>
      </c>
      <c r="T28" s="16">
        <f t="shared" si="16"/>
        <v>562.10244474475257</v>
      </c>
      <c r="U28" s="16">
        <f t="shared" si="17"/>
        <v>228.08383726830465</v>
      </c>
    </row>
    <row r="29" spans="1:21" x14ac:dyDescent="0.25">
      <c r="A29" s="2">
        <v>25</v>
      </c>
      <c r="C29" s="3">
        <f t="shared" si="1"/>
        <v>547</v>
      </c>
      <c r="F29" s="13">
        <f>AVERAGE(B5:B28)</f>
        <v>375.625</v>
      </c>
      <c r="I29" s="16">
        <f t="shared" si="18"/>
        <v>581.66666666666663</v>
      </c>
      <c r="T29" s="16">
        <f>((0.75*B28)+(0.25*T28))</f>
        <v>550.77561118618814</v>
      </c>
    </row>
    <row r="30" spans="1:21" s="10" customFormat="1" x14ac:dyDescent="0.25">
      <c r="A30" s="5"/>
      <c r="B30" s="5"/>
      <c r="D30" s="11" t="s">
        <v>6</v>
      </c>
      <c r="E30" s="12">
        <f>AVERAGE(E9:E29)</f>
        <v>7891.35</v>
      </c>
      <c r="F30" s="15"/>
      <c r="G30" s="12"/>
      <c r="H30" s="12">
        <f t="shared" ref="H30" si="19">AVERAGE(H9:H29)</f>
        <v>16332.669154003142</v>
      </c>
      <c r="I30" s="12"/>
      <c r="J30" s="12"/>
      <c r="K30" s="12">
        <f t="shared" ref="K30:U30" si="20">AVERAGE(K9:K29)</f>
        <v>5369.95</v>
      </c>
      <c r="L30" s="12"/>
      <c r="M30" s="12">
        <f t="shared" si="20"/>
        <v>6759.7366530394547</v>
      </c>
      <c r="N30" s="12"/>
      <c r="O30" s="12">
        <f t="shared" si="20"/>
        <v>3097.7911290499992</v>
      </c>
      <c r="P30" s="12"/>
      <c r="Q30" s="12">
        <f t="shared" si="20"/>
        <v>1702.1059568253065</v>
      </c>
      <c r="R30" s="12"/>
      <c r="S30" s="12">
        <f t="shared" si="20"/>
        <v>913.5695159381537</v>
      </c>
      <c r="T30" s="12"/>
      <c r="U30" s="12">
        <f t="shared" si="20"/>
        <v>387.83396508098201</v>
      </c>
    </row>
  </sheetData>
  <mergeCells count="1">
    <mergeCell ref="L3:U3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10" sqref="M10"/>
    </sheetView>
  </sheetViews>
  <sheetFormatPr defaultRowHeight="15" x14ac:dyDescent="0.25"/>
  <sheetData>
    <row r="1" spans="1:11" x14ac:dyDescent="0.25">
      <c r="A1" t="s">
        <v>0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11" ht="15.75" thickBot="1" x14ac:dyDescent="0.3">
      <c r="A2">
        <v>5</v>
      </c>
      <c r="B2">
        <v>300</v>
      </c>
      <c r="C2">
        <v>293.2</v>
      </c>
      <c r="D2">
        <v>294.39999999999998</v>
      </c>
      <c r="E2">
        <v>295.60000000000002</v>
      </c>
      <c r="F2">
        <v>296.8</v>
      </c>
      <c r="G2">
        <v>298</v>
      </c>
    </row>
    <row r="3" spans="1:11" ht="15.75" thickBot="1" x14ac:dyDescent="0.3">
      <c r="A3">
        <v>6</v>
      </c>
      <c r="B3">
        <v>339</v>
      </c>
      <c r="C3">
        <v>300.07</v>
      </c>
      <c r="D3">
        <v>307.77999999999997</v>
      </c>
      <c r="E3">
        <v>315.13</v>
      </c>
      <c r="F3">
        <v>322.12</v>
      </c>
      <c r="G3">
        <v>328.75</v>
      </c>
      <c r="J3" s="26" t="s">
        <v>16</v>
      </c>
      <c r="K3" s="21"/>
    </row>
    <row r="4" spans="1:11" x14ac:dyDescent="0.25">
      <c r="A4">
        <v>7</v>
      </c>
      <c r="B4">
        <v>299</v>
      </c>
      <c r="C4">
        <v>299.90949999999998</v>
      </c>
      <c r="D4">
        <v>305.14599999999996</v>
      </c>
      <c r="E4">
        <v>307.87150000000003</v>
      </c>
      <c r="F4">
        <v>308.24800000000005</v>
      </c>
      <c r="G4">
        <v>306.4375</v>
      </c>
      <c r="J4" s="22" t="s">
        <v>10</v>
      </c>
      <c r="K4" s="23">
        <v>0.15</v>
      </c>
    </row>
    <row r="5" spans="1:11" x14ac:dyDescent="0.25">
      <c r="A5">
        <v>8</v>
      </c>
      <c r="B5">
        <v>293</v>
      </c>
      <c r="C5">
        <v>298.87307499999997</v>
      </c>
      <c r="D5">
        <v>301.50219999999996</v>
      </c>
      <c r="E5">
        <v>301.17932500000006</v>
      </c>
      <c r="F5">
        <v>299.0992</v>
      </c>
      <c r="G5">
        <v>296.359375</v>
      </c>
      <c r="J5" s="22" t="s">
        <v>11</v>
      </c>
      <c r="K5" s="23">
        <v>0.3</v>
      </c>
    </row>
    <row r="6" spans="1:11" x14ac:dyDescent="0.25">
      <c r="A6">
        <v>9</v>
      </c>
      <c r="B6">
        <v>360</v>
      </c>
      <c r="C6">
        <v>308.04211375</v>
      </c>
      <c r="D6">
        <v>319.05153999999993</v>
      </c>
      <c r="E6">
        <v>327.64862875000006</v>
      </c>
      <c r="F6">
        <v>335.63968</v>
      </c>
      <c r="G6">
        <v>344.08984375</v>
      </c>
      <c r="J6" s="22" t="s">
        <v>12</v>
      </c>
      <c r="K6" s="23">
        <v>0.45</v>
      </c>
    </row>
    <row r="7" spans="1:11" x14ac:dyDescent="0.25">
      <c r="A7">
        <v>10</v>
      </c>
      <c r="B7">
        <v>237</v>
      </c>
      <c r="C7">
        <v>297.38579668749998</v>
      </c>
      <c r="D7">
        <v>294.43607799999995</v>
      </c>
      <c r="E7">
        <v>286.85674581250009</v>
      </c>
      <c r="F7">
        <v>276.455872</v>
      </c>
      <c r="G7">
        <v>263.7724609375</v>
      </c>
      <c r="J7" s="22" t="s">
        <v>13</v>
      </c>
      <c r="K7" s="23">
        <v>0.6</v>
      </c>
    </row>
    <row r="8" spans="1:11" ht="15.75" thickBot="1" x14ac:dyDescent="0.3">
      <c r="A8">
        <v>11</v>
      </c>
      <c r="B8">
        <v>262</v>
      </c>
      <c r="C8">
        <v>292.07792718437497</v>
      </c>
      <c r="D8">
        <v>284.70525459999999</v>
      </c>
      <c r="E8">
        <v>275.67121019687511</v>
      </c>
      <c r="F8">
        <v>267.78234880000002</v>
      </c>
      <c r="G8">
        <v>262.443115234375</v>
      </c>
      <c r="J8" s="24" t="s">
        <v>14</v>
      </c>
      <c r="K8" s="25">
        <v>0.75</v>
      </c>
    </row>
    <row r="9" spans="1:11" x14ac:dyDescent="0.25">
      <c r="A9">
        <v>12</v>
      </c>
      <c r="B9">
        <v>340</v>
      </c>
      <c r="C9">
        <v>299.26623810671873</v>
      </c>
      <c r="D9">
        <v>301.29367821999995</v>
      </c>
      <c r="E9">
        <v>304.61916560828132</v>
      </c>
      <c r="F9">
        <v>311.11293952</v>
      </c>
      <c r="G9">
        <v>320.61077880859375</v>
      </c>
    </row>
    <row r="10" spans="1:11" x14ac:dyDescent="0.25">
      <c r="A10">
        <v>13</v>
      </c>
      <c r="B10">
        <v>411</v>
      </c>
      <c r="C10">
        <v>316.0263023907109</v>
      </c>
      <c r="D10">
        <v>334.20557475399994</v>
      </c>
      <c r="E10">
        <v>352.49054108455476</v>
      </c>
      <c r="F10">
        <v>371.04517580800001</v>
      </c>
      <c r="G10">
        <v>388.40269470214844</v>
      </c>
    </row>
    <row r="11" spans="1:11" x14ac:dyDescent="0.25">
      <c r="A11">
        <v>14</v>
      </c>
      <c r="B11">
        <v>296</v>
      </c>
      <c r="C11">
        <v>313.02235703210425</v>
      </c>
      <c r="D11">
        <v>322.74390232779996</v>
      </c>
      <c r="E11">
        <v>327.06979759650517</v>
      </c>
      <c r="F11">
        <v>326.01807032319999</v>
      </c>
      <c r="G11">
        <v>319.10067367553711</v>
      </c>
    </row>
    <row r="12" spans="1:11" x14ac:dyDescent="0.25">
      <c r="A12">
        <v>15</v>
      </c>
      <c r="B12">
        <v>486</v>
      </c>
      <c r="C12">
        <v>338.9690034772886</v>
      </c>
      <c r="D12">
        <v>371.72073162945992</v>
      </c>
      <c r="E12">
        <v>398.58838867807788</v>
      </c>
      <c r="F12">
        <v>422.00722812927995</v>
      </c>
      <c r="G12">
        <v>444.27516841888428</v>
      </c>
    </row>
    <row r="13" spans="1:11" x14ac:dyDescent="0.25">
      <c r="A13">
        <v>16</v>
      </c>
      <c r="B13">
        <v>317</v>
      </c>
      <c r="C13">
        <v>335.67365295569533</v>
      </c>
      <c r="D13">
        <v>355.30451214062191</v>
      </c>
      <c r="E13">
        <v>361.87361377294286</v>
      </c>
      <c r="F13">
        <v>359.00289125171196</v>
      </c>
      <c r="G13">
        <v>348.81879210472107</v>
      </c>
    </row>
    <row r="14" spans="1:11" x14ac:dyDescent="0.25">
      <c r="A14">
        <v>17</v>
      </c>
      <c r="B14">
        <v>443</v>
      </c>
      <c r="C14">
        <v>351.77260501234099</v>
      </c>
      <c r="D14">
        <v>381.61315849843533</v>
      </c>
      <c r="E14">
        <v>398.38048757511859</v>
      </c>
      <c r="F14">
        <v>409.40115650068481</v>
      </c>
      <c r="G14">
        <v>419.45469802618027</v>
      </c>
    </row>
    <row r="15" spans="1:11" x14ac:dyDescent="0.25">
      <c r="A15">
        <v>18</v>
      </c>
      <c r="B15">
        <v>449</v>
      </c>
      <c r="C15">
        <v>366.35671426048987</v>
      </c>
      <c r="D15">
        <v>401.82921094890469</v>
      </c>
      <c r="E15">
        <v>421.15926816631526</v>
      </c>
      <c r="F15">
        <v>433.16046260027395</v>
      </c>
      <c r="G15">
        <v>441.61367450654507</v>
      </c>
    </row>
    <row r="16" spans="1:11" x14ac:dyDescent="0.25">
      <c r="A16">
        <v>19</v>
      </c>
      <c r="B16">
        <v>414</v>
      </c>
      <c r="C16">
        <v>373.50320712141638</v>
      </c>
      <c r="D16">
        <v>405.48044766423322</v>
      </c>
      <c r="E16">
        <v>417.93759749147341</v>
      </c>
      <c r="F16">
        <v>421.6641850401096</v>
      </c>
      <c r="G16">
        <v>420.90341862663627</v>
      </c>
    </row>
    <row r="17" spans="1:7" x14ac:dyDescent="0.25">
      <c r="A17">
        <v>20</v>
      </c>
      <c r="B17">
        <v>424</v>
      </c>
      <c r="C17">
        <v>381.07772605320395</v>
      </c>
      <c r="D17">
        <v>411.03631336496323</v>
      </c>
      <c r="E17">
        <v>420.66567862031042</v>
      </c>
      <c r="F17">
        <v>423.06567401604383</v>
      </c>
      <c r="G17">
        <v>423.22585465665907</v>
      </c>
    </row>
    <row r="18" spans="1:7" x14ac:dyDescent="0.25">
      <c r="A18">
        <v>21</v>
      </c>
      <c r="B18">
        <v>561</v>
      </c>
      <c r="C18">
        <v>408.06606714522331</v>
      </c>
      <c r="D18">
        <v>456.02541935547424</v>
      </c>
      <c r="E18">
        <v>483.81612324117077</v>
      </c>
      <c r="F18">
        <v>505.8262696064175</v>
      </c>
      <c r="G18">
        <v>526.55646366416477</v>
      </c>
    </row>
    <row r="19" spans="1:7" x14ac:dyDescent="0.25">
      <c r="A19">
        <v>22</v>
      </c>
      <c r="B19">
        <v>576</v>
      </c>
      <c r="C19">
        <v>433.25615707343979</v>
      </c>
      <c r="D19">
        <v>492.01779354883195</v>
      </c>
      <c r="E19">
        <v>525.29886778264392</v>
      </c>
      <c r="F19">
        <v>547.93050784256695</v>
      </c>
      <c r="G19">
        <v>563.63911591604119</v>
      </c>
    </row>
    <row r="20" spans="1:7" x14ac:dyDescent="0.25">
      <c r="A20">
        <v>23</v>
      </c>
      <c r="B20">
        <v>622</v>
      </c>
      <c r="C20">
        <v>461.56773351242384</v>
      </c>
      <c r="D20">
        <v>531.01245548418228</v>
      </c>
      <c r="E20">
        <v>568.81437728045421</v>
      </c>
      <c r="F20">
        <v>592.37220313702676</v>
      </c>
      <c r="G20">
        <v>607.4097789790103</v>
      </c>
    </row>
    <row r="21" spans="1:7" x14ac:dyDescent="0.25">
      <c r="A21">
        <v>24</v>
      </c>
      <c r="B21">
        <v>547</v>
      </c>
      <c r="C21">
        <v>474.38257348556027</v>
      </c>
      <c r="D21">
        <v>535.80871883892758</v>
      </c>
      <c r="E21">
        <v>558.99790750424984</v>
      </c>
      <c r="F21">
        <v>565.1488812548107</v>
      </c>
      <c r="G21">
        <v>562.10244474475257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 Series</vt:lpstr>
      <vt:lpstr>Graphing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Florez</dc:creator>
  <cp:lastModifiedBy>UKL</cp:lastModifiedBy>
  <dcterms:created xsi:type="dcterms:W3CDTF">2014-07-03T20:01:20Z</dcterms:created>
  <dcterms:modified xsi:type="dcterms:W3CDTF">2020-04-22T20:53:10Z</dcterms:modified>
</cp:coreProperties>
</file>